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im-dxm-sxot--compartida\03. Estudos e Apoio Xurd\SUBVENCIÓNS\02. FORMACION\01. 2022. Cursos e xornadas\Modelos comunicación Cursos-alumnos 2022\"/>
    </mc:Choice>
  </mc:AlternateContent>
  <xr:revisionPtr revIDLastSave="0" documentId="13_ncr:1_{F638A5BB-D34C-4B44-B927-8D5A16407716}" xr6:coauthVersionLast="36" xr6:coauthVersionMax="36" xr10:uidLastSave="{00000000-0000-0000-0000-000000000000}"/>
  <workbookProtection workbookAlgorithmName="SHA-512" workbookHashValue="DzHU1c7mORp1y0JQMSekKuOG9sEw+9qEynwtUA3vqur8DY1qKwxPHhgAIkpmEu5tbNPk1FhiwLKq4SUTPDxecA==" workbookSaltValue="AEDApUQmstXffSbxcmpwnA==" workbookSpinCount="100000" lockStructure="1"/>
  <bookViews>
    <workbookView xWindow="120" yWindow="30" windowWidth="18915" windowHeight="11310" activeTab="1" xr2:uid="{00000000-000D-0000-FFFF-FFFF00000000}"/>
  </bookViews>
  <sheets>
    <sheet name="Instrucións" sheetId="2" r:id="rId1"/>
    <sheet name="Detalle do plan formativo" sheetId="1" r:id="rId2"/>
  </sheets>
  <calcPr calcId="191029"/>
</workbook>
</file>

<file path=xl/calcChain.xml><?xml version="1.0" encoding="utf-8"?>
<calcChain xmlns="http://schemas.openxmlformats.org/spreadsheetml/2006/main">
  <c r="J42" i="1" l="1"/>
  <c r="J57" i="1"/>
  <c r="K57" i="1"/>
  <c r="L57" i="1" s="1"/>
  <c r="K42" i="1"/>
  <c r="L42" i="1" s="1"/>
  <c r="K43" i="1"/>
  <c r="L43" i="1" s="1"/>
  <c r="J43" i="1"/>
  <c r="K13" i="1" l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12" i="1"/>
  <c r="L12" i="1" s="1"/>
  <c r="J68" i="1"/>
  <c r="J69" i="1"/>
  <c r="J70" i="1"/>
  <c r="J71" i="1"/>
  <c r="J72" i="1"/>
  <c r="J49" i="1"/>
  <c r="J50" i="1"/>
  <c r="J51" i="1"/>
  <c r="J52" i="1"/>
  <c r="J53" i="1"/>
  <c r="J54" i="1"/>
  <c r="J55" i="1"/>
  <c r="J56" i="1"/>
  <c r="J58" i="1"/>
  <c r="J59" i="1"/>
  <c r="J60" i="1"/>
  <c r="J61" i="1"/>
  <c r="J62" i="1"/>
  <c r="J63" i="1"/>
  <c r="J64" i="1"/>
  <c r="J65" i="1"/>
  <c r="J66" i="1"/>
  <c r="J67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4" i="1"/>
  <c r="J45" i="1"/>
  <c r="J46" i="1"/>
  <c r="J47" i="1"/>
  <c r="J48" i="1"/>
  <c r="J12" i="1"/>
  <c r="L73" i="1" l="1"/>
  <c r="I4" i="1" s="1"/>
</calcChain>
</file>

<file path=xl/sharedStrings.xml><?xml version="1.0" encoding="utf-8"?>
<sst xmlns="http://schemas.openxmlformats.org/spreadsheetml/2006/main" count="276" uniqueCount="129">
  <si>
    <t>CAP</t>
  </si>
  <si>
    <t>Importe custos directos na guía de referencia</t>
  </si>
  <si>
    <t>Importe custos indirectos guía de referencia</t>
  </si>
  <si>
    <t>IDIOMAS</t>
  </si>
  <si>
    <t>IDIOMA XERAL POR NIVEIS</t>
  </si>
  <si>
    <t>1112.2</t>
  </si>
  <si>
    <t>CONDUCIÓN</t>
  </si>
  <si>
    <t>CONDUCIÓN ESPECÍFICA</t>
  </si>
  <si>
    <t>CONDUCIÓN ESPECÍFICA PARA PROFESIONAIS DO TAXI</t>
  </si>
  <si>
    <t>1135.2</t>
  </si>
  <si>
    <t>CONDUCIÓN ECONÓMICA E SEGURA</t>
  </si>
  <si>
    <t>CONDUCIÓN ECONÓMICA E SEGURA PARA PROFESIONAIS DO TAXI</t>
  </si>
  <si>
    <t>1136.2</t>
  </si>
  <si>
    <t>TRANSPORTE</t>
  </si>
  <si>
    <t>MANIPULACIÓN DE MERCADORÍAS</t>
  </si>
  <si>
    <t>TRANSPORTE DE MERCADORÍAS PERIGOSAS - ADR</t>
  </si>
  <si>
    <t>CONSELLEIROS DE SEGURIDADE</t>
  </si>
  <si>
    <t>XESTIÓN</t>
  </si>
  <si>
    <t>XESTIÓN CONTABLE PARA PEMES</t>
  </si>
  <si>
    <t>INTERMEDIO SOBRE DEREITO E XESTIÓN DO TRANSPORTE</t>
  </si>
  <si>
    <t>PREVENCIÓN DE RISCOS</t>
  </si>
  <si>
    <t>PREVENCIÓN DE RISCOS LABORAIS</t>
  </si>
  <si>
    <t>NORMATIVA</t>
  </si>
  <si>
    <t>NORMAS E LEIS RELACIONADAS CO TRANSPORTE</t>
  </si>
  <si>
    <t>%</t>
  </si>
  <si>
    <t>Importe de todas as edicións aplicando a baixa</t>
  </si>
  <si>
    <t>Importe total por edición aplicando a baixa</t>
  </si>
  <si>
    <t>Importe total por edición na guía de referencia</t>
  </si>
  <si>
    <t>1101.1</t>
  </si>
  <si>
    <t>1111.1</t>
  </si>
  <si>
    <t>1111.2</t>
  </si>
  <si>
    <t>1111.3</t>
  </si>
  <si>
    <t>1112.1</t>
  </si>
  <si>
    <t>1112.3</t>
  </si>
  <si>
    <t>1113.1</t>
  </si>
  <si>
    <t>1113.2</t>
  </si>
  <si>
    <t>1113.3</t>
  </si>
  <si>
    <t>1131.1</t>
  </si>
  <si>
    <t>1131.2</t>
  </si>
  <si>
    <t>1132.1.1</t>
  </si>
  <si>
    <t>1132.1.2</t>
  </si>
  <si>
    <t>1132.1.3</t>
  </si>
  <si>
    <t>1132.1.4</t>
  </si>
  <si>
    <t>1132.2.1</t>
  </si>
  <si>
    <t>1132.2.2</t>
  </si>
  <si>
    <t>1132.2.3</t>
  </si>
  <si>
    <t>1132.2.4</t>
  </si>
  <si>
    <t>1133.1</t>
  </si>
  <si>
    <t>1134.1</t>
  </si>
  <si>
    <t>1134.2</t>
  </si>
  <si>
    <t>1134.3</t>
  </si>
  <si>
    <t>1135.1</t>
  </si>
  <si>
    <t>1137.1</t>
  </si>
  <si>
    <t>1137.2</t>
  </si>
  <si>
    <t>1136.1</t>
  </si>
  <si>
    <t>1138.1</t>
  </si>
  <si>
    <t>1138.2</t>
  </si>
  <si>
    <t>1141.1</t>
  </si>
  <si>
    <t>1141.2</t>
  </si>
  <si>
    <t>1141.3</t>
  </si>
  <si>
    <t>1141.4</t>
  </si>
  <si>
    <t>1142.1</t>
  </si>
  <si>
    <t>1142.2</t>
  </si>
  <si>
    <t>1142.3</t>
  </si>
  <si>
    <t>1142.4</t>
  </si>
  <si>
    <t>1142.5</t>
  </si>
  <si>
    <t>1143.1</t>
  </si>
  <si>
    <t>1143.2</t>
  </si>
  <si>
    <t>1152.1</t>
  </si>
  <si>
    <t>1152.2</t>
  </si>
  <si>
    <t>1152.3</t>
  </si>
  <si>
    <t>1152.4</t>
  </si>
  <si>
    <t>1156.1</t>
  </si>
  <si>
    <t>1156.2</t>
  </si>
  <si>
    <t>1156.3</t>
  </si>
  <si>
    <t>1163.1</t>
  </si>
  <si>
    <t>1171.1</t>
  </si>
  <si>
    <t>1171.2</t>
  </si>
  <si>
    <t>1171.3</t>
  </si>
  <si>
    <t>1171.4</t>
  </si>
  <si>
    <t>1212.1</t>
  </si>
  <si>
    <t>1212.2</t>
  </si>
  <si>
    <t>1212.3</t>
  </si>
  <si>
    <t>Porcentaxe de rebaixa comprometida</t>
  </si>
  <si>
    <t>Custo total do programa formativo proposto:</t>
  </si>
  <si>
    <t>Custo total do programa formativo proposto</t>
  </si>
  <si>
    <t>Nome da federación ou asociación solicitante</t>
  </si>
  <si>
    <t>Número de Identificación Fiscal (NIF)</t>
  </si>
  <si>
    <t>FORMACIÓN CONTINUA CAP 35H</t>
  </si>
  <si>
    <t>IDIOMA ESPECÍFICO</t>
  </si>
  <si>
    <t>IDIOMA ESPECÍFICO PARA PROFESIONAIS DO TAXI</t>
  </si>
  <si>
    <t>CONDUCIÓN EN SIMULADOR</t>
  </si>
  <si>
    <t>PERFECCIONAMENTO DA CONDUCIÓN (Pesados ou viaxeiros &gt;9 prazas)</t>
  </si>
  <si>
    <t>PERFECCIONAMENTO DA CONDUCIÓN (Lixeiros ou viaxeiros &lt;9 prazas)</t>
  </si>
  <si>
    <t>LONGO DE CONDUCIÓN PARA PROFESIONAIS DO TRANSPORTE</t>
  </si>
  <si>
    <t>TACÓGRAFOS E TEMPOS DE CONDUCIÓN E DESCANSO</t>
  </si>
  <si>
    <t>CONDUCIÓN ECONÓMICA E SEGURA CON PRÁCTICAS EN VEHÍCULO</t>
  </si>
  <si>
    <t>1139.1</t>
  </si>
  <si>
    <t>1139.2</t>
  </si>
  <si>
    <t>ATENCIÓN AOS/ÁS CLIENTES/AS</t>
  </si>
  <si>
    <t>SUPERIOR DE DEREITO E XESTIÓN DO TRANSPORTE</t>
  </si>
  <si>
    <t>15/20</t>
  </si>
  <si>
    <t>8/20</t>
  </si>
  <si>
    <t>10/16</t>
  </si>
  <si>
    <t>10/20</t>
  </si>
  <si>
    <t>8/-</t>
  </si>
  <si>
    <t>16/-</t>
  </si>
  <si>
    <t>Observacións</t>
  </si>
  <si>
    <t>Instrucións para cubrir a folla "Detalle do plan formativo":</t>
  </si>
  <si>
    <t>► Para cubrir a folla siga os seguintes pasos:</t>
  </si>
  <si>
    <t>1. Cubra o nome da federación ou asociación e o seu NIF.</t>
  </si>
  <si>
    <t>2. Introduza a porcentaxe de rebaixa que se compromete a aplicar sobre o custo total do programa formativo que resulte de aplicar os importes da guía de referencia.</t>
  </si>
  <si>
    <t>► Unha vez metidos os datos anteriores, nas columnas "importe total por edición aplicando a baixa" e "importe de todas as edicións aplicando a baixa" (as do texto en vermello) pode comprobar o custo total de cada curso que solicita. Teña en conta que estes importes actuarán como límite da subvención a percibir por cada curso, e, así mesmo, que o importe dos custos indirectos que se xustifiquen non poderá ser superior a un 20% desta contía.</t>
  </si>
  <si>
    <t>► Na celda correspondente ao "custo total do programa formativo proposto" aparecerá o importe máximo de subvención que solicita, en función dos datos que introduciu.</t>
  </si>
  <si>
    <t>4. Se o desexa, pode inserir algunha observación ou comertario para cada curso na columna "observacións".</t>
  </si>
  <si>
    <t>► As celas teñen distintos formatos, segundo o seu contido e finalidade:</t>
  </si>
  <si>
    <t>a) Celas sombreadas en cor alaranxado: son as que debe cubrir a federación ou asociación solicitante. Son as únicas que non están bloqueadas.</t>
  </si>
  <si>
    <t>b) Celas con texto negro: conteñen os datos do curso, tal e como aparecen na Guía de Referencia. Non son modificables.</t>
  </si>
  <si>
    <t>c) Celas con texto en vermello: conteñen fórmulas que, en función dos datos que introduza o solicitante, calcularán automaticamente o importe solicitado para cada curso e para o total do programa formativo.</t>
  </si>
  <si>
    <t>Área</t>
  </si>
  <si>
    <t>Subgrupo</t>
  </si>
  <si>
    <t>Código</t>
  </si>
  <si>
    <t>Adecuación ao ámbito do transporte</t>
  </si>
  <si>
    <t>Alumnos (mín/máx)</t>
  </si>
  <si>
    <t>Horas</t>
  </si>
  <si>
    <t>N.º de edicións</t>
  </si>
  <si>
    <t>3. Cubra o número de edicións que prevé facer de cada curso. Teña en conta que un mesmo curso pode aparecer en varias filas, posto que pode ter distintas duracións (número de horas); comprobe ben ese dato antes de inserir o número de edicións. Daqueles cursos que non desexe facer ningunha edición, deixe a cela en branco.</t>
  </si>
  <si>
    <t>► A folla contén a totalidade dos cursos que é posible solicitar ao abeiro da orde de axudas para a formación no ámbito do transporte por estrada do ano 2021. Cada curso ocupa unha fila, na cal se especifican, entre outros datos, a valoración da adecuación ao ámbito do transporte, o número mínimo e máximo de alumnos, o número de horas e mais os seus custos directos e indirectos estimados, de acordo coa Guía de Referencia.</t>
  </si>
  <si>
    <t>Axudas para a formación no ámbito do transporte por estrada do ano 2022. Detalle de cursos para os que se solicita a subvención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</si>
</sst>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5" fillId="0" borderId="0" xfId="0" applyFont="1"/>
    <xf numFmtId="0" fontId="1" fillId="0" borderId="0" xfId="0" applyFont="1" applyFill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0" fontId="0" fillId="0" borderId="3" xfId="0" applyBorder="1" applyProtection="1"/>
    <xf numFmtId="0" fontId="0" fillId="0" borderId="3" xfId="0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 applyProtection="1"/>
    <xf numFmtId="0" fontId="0" fillId="0" borderId="6" xfId="0" applyBorder="1" applyAlignment="1" applyProtection="1">
      <alignment horizontal="center"/>
    </xf>
    <xf numFmtId="0" fontId="0" fillId="0" borderId="5" xfId="0" applyBorder="1" applyAlignment="1" applyProtection="1">
      <alignment wrapText="1"/>
    </xf>
    <xf numFmtId="0" fontId="0" fillId="0" borderId="8" xfId="0" applyBorder="1" applyProtection="1"/>
    <xf numFmtId="0" fontId="0" fillId="0" borderId="9" xfId="0" applyBorder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9" xfId="0" applyFill="1" applyBorder="1" applyProtection="1">
      <protection locked="0"/>
    </xf>
    <xf numFmtId="164" fontId="0" fillId="0" borderId="3" xfId="0" applyNumberFormat="1" applyBorder="1" applyProtection="1"/>
    <xf numFmtId="164" fontId="6" fillId="0" borderId="3" xfId="0" applyNumberFormat="1" applyFont="1" applyBorder="1" applyProtection="1"/>
    <xf numFmtId="164" fontId="0" fillId="0" borderId="6" xfId="0" applyNumberFormat="1" applyBorder="1" applyProtection="1"/>
    <xf numFmtId="164" fontId="6" fillId="0" borderId="6" xfId="0" applyNumberFormat="1" applyFont="1" applyBorder="1" applyProtection="1"/>
    <xf numFmtId="164" fontId="0" fillId="0" borderId="9" xfId="0" applyNumberFormat="1" applyBorder="1" applyProtection="1"/>
    <xf numFmtId="164" fontId="6" fillId="0" borderId="9" xfId="0" applyNumberFormat="1" applyFont="1" applyBorder="1" applyProtection="1"/>
    <xf numFmtId="164" fontId="7" fillId="0" borderId="23" xfId="0" applyNumberFormat="1" applyFont="1" applyFill="1" applyBorder="1" applyProtection="1"/>
    <xf numFmtId="0" fontId="3" fillId="0" borderId="0" xfId="0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Border="1" applyAlignment="1" applyProtection="1">
      <alignment horizontal="center"/>
    </xf>
    <xf numFmtId="49" fontId="0" fillId="0" borderId="6" xfId="0" applyNumberFormat="1" applyBorder="1" applyAlignment="1" applyProtection="1">
      <alignment horizontal="center"/>
    </xf>
    <xf numFmtId="164" fontId="0" fillId="0" borderId="6" xfId="0" applyNumberFormat="1" applyFill="1" applyBorder="1" applyProtection="1"/>
    <xf numFmtId="164" fontId="6" fillId="0" borderId="30" xfId="0" applyNumberFormat="1" applyFont="1" applyBorder="1" applyProtection="1"/>
    <xf numFmtId="164" fontId="6" fillId="0" borderId="31" xfId="0" applyNumberFormat="1" applyFont="1" applyBorder="1" applyProtection="1"/>
    <xf numFmtId="164" fontId="6" fillId="0" borderId="32" xfId="0" applyNumberFormat="1" applyFont="1" applyBorder="1" applyProtection="1"/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2" borderId="0" xfId="0" applyFill="1" applyAlignment="1" applyProtection="1">
      <alignment wrapText="1"/>
    </xf>
    <xf numFmtId="0" fontId="6" fillId="0" borderId="0" xfId="0" applyFont="1" applyAlignment="1" applyProtection="1">
      <alignment wrapText="1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right"/>
    </xf>
    <xf numFmtId="0" fontId="4" fillId="0" borderId="22" xfId="0" applyFont="1" applyBorder="1" applyAlignment="1" applyProtection="1">
      <alignment horizontal="right"/>
    </xf>
    <xf numFmtId="0" fontId="3" fillId="2" borderId="24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 applyProtection="1">
      <alignment horizontal="center"/>
      <protection locked="0"/>
    </xf>
    <xf numFmtId="0" fontId="3" fillId="2" borderId="26" xfId="0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 applyProtection="1">
      <alignment horizontal="center"/>
      <protection locked="0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14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64" fontId="8" fillId="0" borderId="17" xfId="0" applyNumberFormat="1" applyFont="1" applyFill="1" applyBorder="1" applyAlignment="1">
      <alignment horizontal="left"/>
    </xf>
    <xf numFmtId="164" fontId="8" fillId="0" borderId="18" xfId="0" applyNumberFormat="1" applyFont="1" applyFill="1" applyBorder="1" applyAlignment="1">
      <alignment horizontal="left"/>
    </xf>
    <xf numFmtId="164" fontId="8" fillId="0" borderId="19" xfId="0" applyNumberFormat="1" applyFont="1" applyFill="1" applyBorder="1" applyAlignment="1">
      <alignment horizontal="left"/>
    </xf>
    <xf numFmtId="164" fontId="8" fillId="0" borderId="2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"/>
  <sheetViews>
    <sheetView workbookViewId="0">
      <selection activeCell="A16" sqref="A16"/>
    </sheetView>
  </sheetViews>
  <sheetFormatPr baseColWidth="10" defaultRowHeight="15" x14ac:dyDescent="0.25"/>
  <cols>
    <col min="1" max="1" width="142.7109375" style="44" bestFit="1" customWidth="1"/>
  </cols>
  <sheetData>
    <row r="1" spans="1:1" x14ac:dyDescent="0.25">
      <c r="A1" s="43" t="s">
        <v>108</v>
      </c>
    </row>
    <row r="3" spans="1:1" ht="45" x14ac:dyDescent="0.25">
      <c r="A3" s="44" t="s">
        <v>127</v>
      </c>
    </row>
    <row r="5" spans="1:1" x14ac:dyDescent="0.25">
      <c r="A5" s="44" t="s">
        <v>115</v>
      </c>
    </row>
    <row r="6" spans="1:1" x14ac:dyDescent="0.25">
      <c r="A6" s="45" t="s">
        <v>116</v>
      </c>
    </row>
    <row r="7" spans="1:1" x14ac:dyDescent="0.25">
      <c r="A7" s="44" t="s">
        <v>117</v>
      </c>
    </row>
    <row r="8" spans="1:1" ht="30" x14ac:dyDescent="0.25">
      <c r="A8" s="46" t="s">
        <v>118</v>
      </c>
    </row>
    <row r="10" spans="1:1" x14ac:dyDescent="0.25">
      <c r="A10" s="44" t="s">
        <v>109</v>
      </c>
    </row>
    <row r="11" spans="1:1" x14ac:dyDescent="0.25">
      <c r="A11" s="44" t="s">
        <v>110</v>
      </c>
    </row>
    <row r="12" spans="1:1" ht="30" x14ac:dyDescent="0.25">
      <c r="A12" s="44" t="s">
        <v>111</v>
      </c>
    </row>
    <row r="13" spans="1:1" ht="45" x14ac:dyDescent="0.25">
      <c r="A13" s="44" t="s">
        <v>126</v>
      </c>
    </row>
    <row r="14" spans="1:1" x14ac:dyDescent="0.25">
      <c r="A14" s="44" t="s">
        <v>114</v>
      </c>
    </row>
    <row r="16" spans="1:1" ht="45" x14ac:dyDescent="0.25">
      <c r="A16" s="44" t="s">
        <v>112</v>
      </c>
    </row>
    <row r="18" spans="1:1" ht="30" x14ac:dyDescent="0.25">
      <c r="A18" s="44" t="s">
        <v>113</v>
      </c>
    </row>
  </sheetData>
  <sheetProtection algorithmName="SHA-512" hashValue="ki26ukpOlUi5OW7vMwwtWVtvJMn6sswuCA+Ro+7+TRyPRtE+IQ5ZZ+LX6wJ0tysYw6ZH+QS9Zu1xifkQWM2sPA==" saltValue="0OFqx3TAXMMomKRopEwr3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3"/>
  <sheetViews>
    <sheetView showGridLines="0" tabSelected="1" zoomScale="90" zoomScaleNormal="90" workbookViewId="0">
      <selection activeCell="G12" sqref="G12"/>
    </sheetView>
  </sheetViews>
  <sheetFormatPr baseColWidth="10" defaultRowHeight="15" x14ac:dyDescent="0.25"/>
  <cols>
    <col min="1" max="1" width="14.85546875" customWidth="1"/>
    <col min="2" max="2" width="63.42578125" bestFit="1" customWidth="1"/>
    <col min="3" max="3" width="11.42578125" style="1"/>
    <col min="4" max="5" width="13.5703125" style="1" customWidth="1"/>
    <col min="6" max="6" width="11.42578125" style="1"/>
    <col min="7" max="7" width="15.5703125" bestFit="1" customWidth="1"/>
    <col min="8" max="10" width="14.28515625" customWidth="1"/>
    <col min="11" max="11" width="13.42578125" customWidth="1"/>
    <col min="12" max="12" width="21.5703125" customWidth="1"/>
    <col min="13" max="13" width="70.5703125" customWidth="1"/>
  </cols>
  <sheetData>
    <row r="1" spans="1:13" ht="21" x14ac:dyDescent="0.35">
      <c r="A1" s="5" t="s">
        <v>128</v>
      </c>
    </row>
    <row r="2" spans="1:13" s="2" customFormat="1" x14ac:dyDescent="0.25">
      <c r="C2" s="3"/>
      <c r="D2" s="3"/>
      <c r="E2" s="3"/>
      <c r="F2" s="3"/>
    </row>
    <row r="3" spans="1:13" s="2" customFormat="1" ht="30" customHeight="1" x14ac:dyDescent="0.25">
      <c r="B3" s="4" t="s">
        <v>86</v>
      </c>
      <c r="C3" s="3"/>
      <c r="D3" s="59" t="s">
        <v>83</v>
      </c>
      <c r="E3" s="60"/>
      <c r="F3" s="60"/>
      <c r="G3" s="61"/>
      <c r="I3" s="57" t="s">
        <v>85</v>
      </c>
      <c r="J3" s="58"/>
    </row>
    <row r="4" spans="1:13" s="2" customFormat="1" ht="15" customHeight="1" x14ac:dyDescent="0.25">
      <c r="B4" s="47"/>
      <c r="C4" s="3"/>
      <c r="D4" s="51"/>
      <c r="E4" s="52"/>
      <c r="F4" s="52"/>
      <c r="G4" s="55" t="s">
        <v>24</v>
      </c>
      <c r="I4" s="62">
        <f>L73</f>
        <v>0</v>
      </c>
      <c r="J4" s="63"/>
    </row>
    <row r="5" spans="1:13" s="2" customFormat="1" ht="15" customHeight="1" x14ac:dyDescent="0.25">
      <c r="B5" s="48"/>
      <c r="C5" s="3"/>
      <c r="D5" s="53"/>
      <c r="E5" s="54"/>
      <c r="F5" s="54"/>
      <c r="G5" s="56"/>
      <c r="I5" s="64"/>
      <c r="J5" s="65"/>
    </row>
    <row r="6" spans="1:13" s="2" customFormat="1" ht="15" customHeight="1" x14ac:dyDescent="0.55000000000000004">
      <c r="B6" s="31"/>
      <c r="C6" s="3"/>
      <c r="D6" s="32"/>
      <c r="E6" s="32"/>
      <c r="F6" s="32"/>
      <c r="G6" s="29"/>
      <c r="I6" s="30"/>
      <c r="J6" s="30"/>
    </row>
    <row r="7" spans="1:13" s="2" customFormat="1" ht="15" customHeight="1" x14ac:dyDescent="0.55000000000000004">
      <c r="B7" s="4" t="s">
        <v>87</v>
      </c>
      <c r="C7" s="3"/>
      <c r="D7" s="32"/>
      <c r="E7" s="32"/>
      <c r="F7" s="32"/>
      <c r="G7" s="29"/>
      <c r="I7" s="30"/>
      <c r="J7" s="30"/>
    </row>
    <row r="8" spans="1:13" s="2" customFormat="1" ht="15" customHeight="1" x14ac:dyDescent="0.55000000000000004">
      <c r="B8" s="47"/>
      <c r="C8" s="3"/>
      <c r="D8" s="32"/>
      <c r="E8" s="32"/>
      <c r="F8" s="32"/>
      <c r="G8" s="29"/>
      <c r="I8" s="30"/>
      <c r="J8" s="30"/>
    </row>
    <row r="9" spans="1:13" s="2" customFormat="1" x14ac:dyDescent="0.25">
      <c r="B9" s="48"/>
      <c r="C9" s="3"/>
      <c r="D9" s="3"/>
      <c r="E9" s="3"/>
      <c r="F9" s="3"/>
    </row>
    <row r="10" spans="1:13" s="2" customFormat="1" x14ac:dyDescent="0.25">
      <c r="C10" s="3"/>
      <c r="D10" s="3"/>
      <c r="E10" s="3"/>
      <c r="F10" s="3"/>
    </row>
    <row r="11" spans="1:13" s="6" customFormat="1" ht="75" customHeight="1" x14ac:dyDescent="0.25">
      <c r="A11" s="7" t="s">
        <v>119</v>
      </c>
      <c r="B11" s="7" t="s">
        <v>120</v>
      </c>
      <c r="C11" s="7" t="s">
        <v>121</v>
      </c>
      <c r="D11" s="7" t="s">
        <v>122</v>
      </c>
      <c r="E11" s="33" t="s">
        <v>123</v>
      </c>
      <c r="F11" s="7" t="s">
        <v>124</v>
      </c>
      <c r="G11" s="7" t="s">
        <v>125</v>
      </c>
      <c r="H11" s="7" t="s">
        <v>1</v>
      </c>
      <c r="I11" s="7" t="s">
        <v>2</v>
      </c>
      <c r="J11" s="7" t="s">
        <v>27</v>
      </c>
      <c r="K11" s="7" t="s">
        <v>26</v>
      </c>
      <c r="L11" s="7" t="s">
        <v>25</v>
      </c>
      <c r="M11" s="7" t="s">
        <v>107</v>
      </c>
    </row>
    <row r="12" spans="1:13" ht="19.5" customHeight="1" x14ac:dyDescent="0.25">
      <c r="A12" s="8" t="s">
        <v>0</v>
      </c>
      <c r="B12" s="9" t="s">
        <v>88</v>
      </c>
      <c r="C12" s="10" t="s">
        <v>28</v>
      </c>
      <c r="D12" s="10">
        <v>5</v>
      </c>
      <c r="E12" s="34" t="s">
        <v>101</v>
      </c>
      <c r="F12" s="10">
        <v>35</v>
      </c>
      <c r="G12" s="19"/>
      <c r="H12" s="22">
        <v>3233.7503999999999</v>
      </c>
      <c r="I12" s="22">
        <v>646.75</v>
      </c>
      <c r="J12" s="22">
        <f>H12+I12</f>
        <v>3880.5003999999999</v>
      </c>
      <c r="K12" s="23">
        <f t="shared" ref="K12:K45" si="0">IF(G12=0,0,IF($D$4=0,J12,J12-(J12*$D$4%)))</f>
        <v>0</v>
      </c>
      <c r="L12" s="37">
        <f>K12*G12</f>
        <v>0</v>
      </c>
      <c r="M12" s="40"/>
    </row>
    <row r="13" spans="1:13" ht="19.5" customHeight="1" x14ac:dyDescent="0.25">
      <c r="A13" s="11" t="s">
        <v>3</v>
      </c>
      <c r="B13" s="12" t="s">
        <v>4</v>
      </c>
      <c r="C13" s="13" t="s">
        <v>29</v>
      </c>
      <c r="D13" s="13">
        <v>2</v>
      </c>
      <c r="E13" s="35" t="s">
        <v>102</v>
      </c>
      <c r="F13" s="13">
        <v>20</v>
      </c>
      <c r="G13" s="20"/>
      <c r="H13" s="24">
        <v>2629.65</v>
      </c>
      <c r="I13" s="24">
        <v>525.92999999999995</v>
      </c>
      <c r="J13" s="24">
        <f t="shared" ref="J13:J72" si="1">H13+I13</f>
        <v>3155.58</v>
      </c>
      <c r="K13" s="25">
        <f t="shared" si="0"/>
        <v>0</v>
      </c>
      <c r="L13" s="38">
        <f t="shared" ref="L13:L72" si="2">K13*G13</f>
        <v>0</v>
      </c>
      <c r="M13" s="41"/>
    </row>
    <row r="14" spans="1:13" ht="19.5" customHeight="1" x14ac:dyDescent="0.25">
      <c r="A14" s="11" t="s">
        <v>3</v>
      </c>
      <c r="B14" s="12" t="s">
        <v>4</v>
      </c>
      <c r="C14" s="13" t="s">
        <v>30</v>
      </c>
      <c r="D14" s="13">
        <v>2</v>
      </c>
      <c r="E14" s="35" t="s">
        <v>102</v>
      </c>
      <c r="F14" s="13">
        <v>40</v>
      </c>
      <c r="G14" s="20"/>
      <c r="H14" s="24">
        <v>4481.45</v>
      </c>
      <c r="I14" s="24">
        <v>896.29</v>
      </c>
      <c r="J14" s="24">
        <f t="shared" si="1"/>
        <v>5377.74</v>
      </c>
      <c r="K14" s="25">
        <f t="shared" si="0"/>
        <v>0</v>
      </c>
      <c r="L14" s="38">
        <f t="shared" si="2"/>
        <v>0</v>
      </c>
      <c r="M14" s="41"/>
    </row>
    <row r="15" spans="1:13" ht="19.5" customHeight="1" x14ac:dyDescent="0.25">
      <c r="A15" s="11" t="s">
        <v>3</v>
      </c>
      <c r="B15" s="12" t="s">
        <v>4</v>
      </c>
      <c r="C15" s="13" t="s">
        <v>31</v>
      </c>
      <c r="D15" s="13">
        <v>2</v>
      </c>
      <c r="E15" s="35" t="s">
        <v>102</v>
      </c>
      <c r="F15" s="13">
        <v>60</v>
      </c>
      <c r="G15" s="20"/>
      <c r="H15" s="24">
        <v>6119.4</v>
      </c>
      <c r="I15" s="24">
        <v>1223.8800000000001</v>
      </c>
      <c r="J15" s="24">
        <f t="shared" si="1"/>
        <v>7343.28</v>
      </c>
      <c r="K15" s="25">
        <f t="shared" si="0"/>
        <v>0</v>
      </c>
      <c r="L15" s="38">
        <f t="shared" si="2"/>
        <v>0</v>
      </c>
      <c r="M15" s="41"/>
    </row>
    <row r="16" spans="1:13" ht="19.5" customHeight="1" x14ac:dyDescent="0.25">
      <c r="A16" s="11" t="s">
        <v>3</v>
      </c>
      <c r="B16" s="12" t="s">
        <v>89</v>
      </c>
      <c r="C16" s="13" t="s">
        <v>32</v>
      </c>
      <c r="D16" s="13">
        <v>2</v>
      </c>
      <c r="E16" s="35" t="s">
        <v>102</v>
      </c>
      <c r="F16" s="13">
        <v>20</v>
      </c>
      <c r="G16" s="20"/>
      <c r="H16" s="24">
        <v>2629.65</v>
      </c>
      <c r="I16" s="24">
        <v>525.92999999999995</v>
      </c>
      <c r="J16" s="24">
        <f t="shared" si="1"/>
        <v>3155.58</v>
      </c>
      <c r="K16" s="25">
        <f t="shared" si="0"/>
        <v>0</v>
      </c>
      <c r="L16" s="38">
        <f t="shared" si="2"/>
        <v>0</v>
      </c>
      <c r="M16" s="41"/>
    </row>
    <row r="17" spans="1:13" ht="19.5" customHeight="1" x14ac:dyDescent="0.25">
      <c r="A17" s="11" t="s">
        <v>3</v>
      </c>
      <c r="B17" s="12" t="s">
        <v>89</v>
      </c>
      <c r="C17" s="13" t="s">
        <v>5</v>
      </c>
      <c r="D17" s="13">
        <v>2</v>
      </c>
      <c r="E17" s="35" t="s">
        <v>102</v>
      </c>
      <c r="F17" s="13">
        <v>40</v>
      </c>
      <c r="G17" s="20"/>
      <c r="H17" s="24">
        <v>4481.45</v>
      </c>
      <c r="I17" s="24">
        <v>896.29</v>
      </c>
      <c r="J17" s="24">
        <f t="shared" si="1"/>
        <v>5377.74</v>
      </c>
      <c r="K17" s="25">
        <f t="shared" si="0"/>
        <v>0</v>
      </c>
      <c r="L17" s="38">
        <f t="shared" si="2"/>
        <v>0</v>
      </c>
      <c r="M17" s="41"/>
    </row>
    <row r="18" spans="1:13" ht="19.5" customHeight="1" x14ac:dyDescent="0.25">
      <c r="A18" s="11" t="s">
        <v>3</v>
      </c>
      <c r="B18" s="12" t="s">
        <v>89</v>
      </c>
      <c r="C18" s="13" t="s">
        <v>33</v>
      </c>
      <c r="D18" s="13">
        <v>2</v>
      </c>
      <c r="E18" s="35" t="s">
        <v>102</v>
      </c>
      <c r="F18" s="13">
        <v>60</v>
      </c>
      <c r="G18" s="20"/>
      <c r="H18" s="24">
        <v>6119.4</v>
      </c>
      <c r="I18" s="24">
        <v>1223.8800000000001</v>
      </c>
      <c r="J18" s="24">
        <f t="shared" si="1"/>
        <v>7343.28</v>
      </c>
      <c r="K18" s="25">
        <f t="shared" si="0"/>
        <v>0</v>
      </c>
      <c r="L18" s="38">
        <f t="shared" si="2"/>
        <v>0</v>
      </c>
      <c r="M18" s="41"/>
    </row>
    <row r="19" spans="1:13" ht="19.5" customHeight="1" x14ac:dyDescent="0.25">
      <c r="A19" s="11" t="s">
        <v>3</v>
      </c>
      <c r="B19" s="12" t="s">
        <v>90</v>
      </c>
      <c r="C19" s="13" t="s">
        <v>34</v>
      </c>
      <c r="D19" s="13">
        <v>4</v>
      </c>
      <c r="E19" s="35" t="s">
        <v>102</v>
      </c>
      <c r="F19" s="13">
        <v>20</v>
      </c>
      <c r="G19" s="20"/>
      <c r="H19" s="24">
        <v>2629.65</v>
      </c>
      <c r="I19" s="24">
        <v>525.92999999999995</v>
      </c>
      <c r="J19" s="24">
        <f t="shared" si="1"/>
        <v>3155.58</v>
      </c>
      <c r="K19" s="25">
        <f t="shared" si="0"/>
        <v>0</v>
      </c>
      <c r="L19" s="38">
        <f t="shared" si="2"/>
        <v>0</v>
      </c>
      <c r="M19" s="41"/>
    </row>
    <row r="20" spans="1:13" ht="19.5" customHeight="1" x14ac:dyDescent="0.25">
      <c r="A20" s="11" t="s">
        <v>3</v>
      </c>
      <c r="B20" s="12" t="s">
        <v>90</v>
      </c>
      <c r="C20" s="13" t="s">
        <v>35</v>
      </c>
      <c r="D20" s="13">
        <v>4</v>
      </c>
      <c r="E20" s="35" t="s">
        <v>102</v>
      </c>
      <c r="F20" s="13">
        <v>40</v>
      </c>
      <c r="G20" s="20"/>
      <c r="H20" s="24">
        <v>4481.45</v>
      </c>
      <c r="I20" s="24">
        <v>896.29</v>
      </c>
      <c r="J20" s="24">
        <f t="shared" si="1"/>
        <v>5377.74</v>
      </c>
      <c r="K20" s="25">
        <f t="shared" si="0"/>
        <v>0</v>
      </c>
      <c r="L20" s="38">
        <f t="shared" si="2"/>
        <v>0</v>
      </c>
      <c r="M20" s="41"/>
    </row>
    <row r="21" spans="1:13" ht="19.5" customHeight="1" x14ac:dyDescent="0.25">
      <c r="A21" s="11" t="s">
        <v>3</v>
      </c>
      <c r="B21" s="12" t="s">
        <v>90</v>
      </c>
      <c r="C21" s="13" t="s">
        <v>36</v>
      </c>
      <c r="D21" s="13">
        <v>4</v>
      </c>
      <c r="E21" s="35" t="s">
        <v>102</v>
      </c>
      <c r="F21" s="13">
        <v>60</v>
      </c>
      <c r="G21" s="20"/>
      <c r="H21" s="24">
        <v>6119.4</v>
      </c>
      <c r="I21" s="24">
        <v>1223.8800000000001</v>
      </c>
      <c r="J21" s="24">
        <f t="shared" si="1"/>
        <v>7343.28</v>
      </c>
      <c r="K21" s="25">
        <f t="shared" si="0"/>
        <v>0</v>
      </c>
      <c r="L21" s="38">
        <f t="shared" si="2"/>
        <v>0</v>
      </c>
      <c r="M21" s="41"/>
    </row>
    <row r="22" spans="1:13" ht="19.5" customHeight="1" x14ac:dyDescent="0.25">
      <c r="A22" s="11" t="s">
        <v>6</v>
      </c>
      <c r="B22" s="12" t="s">
        <v>91</v>
      </c>
      <c r="C22" s="13" t="s">
        <v>37</v>
      </c>
      <c r="D22" s="13">
        <v>3</v>
      </c>
      <c r="E22" s="35" t="s">
        <v>103</v>
      </c>
      <c r="F22" s="13">
        <v>4</v>
      </c>
      <c r="G22" s="20"/>
      <c r="H22" s="24">
        <v>914.15</v>
      </c>
      <c r="I22" s="24">
        <v>182.83</v>
      </c>
      <c r="J22" s="24">
        <f t="shared" si="1"/>
        <v>1096.98</v>
      </c>
      <c r="K22" s="25">
        <f t="shared" si="0"/>
        <v>0</v>
      </c>
      <c r="L22" s="38">
        <f t="shared" si="2"/>
        <v>0</v>
      </c>
      <c r="M22" s="41"/>
    </row>
    <row r="23" spans="1:13" ht="19.5" customHeight="1" x14ac:dyDescent="0.25">
      <c r="A23" s="11" t="s">
        <v>6</v>
      </c>
      <c r="B23" s="12" t="s">
        <v>91</v>
      </c>
      <c r="C23" s="13" t="s">
        <v>38</v>
      </c>
      <c r="D23" s="13">
        <v>3</v>
      </c>
      <c r="E23" s="35" t="s">
        <v>103</v>
      </c>
      <c r="F23" s="13">
        <v>8</v>
      </c>
      <c r="G23" s="20"/>
      <c r="H23" s="24">
        <v>1598</v>
      </c>
      <c r="I23" s="24">
        <v>319.60000000000002</v>
      </c>
      <c r="J23" s="24">
        <f t="shared" si="1"/>
        <v>1917.6</v>
      </c>
      <c r="K23" s="25">
        <f t="shared" si="0"/>
        <v>0</v>
      </c>
      <c r="L23" s="38">
        <f t="shared" si="2"/>
        <v>0</v>
      </c>
      <c r="M23" s="41"/>
    </row>
    <row r="24" spans="1:13" ht="19.5" customHeight="1" x14ac:dyDescent="0.25">
      <c r="A24" s="11" t="s">
        <v>6</v>
      </c>
      <c r="B24" s="12" t="s">
        <v>92</v>
      </c>
      <c r="C24" s="13" t="s">
        <v>39</v>
      </c>
      <c r="D24" s="13">
        <v>3</v>
      </c>
      <c r="E24" s="35" t="s">
        <v>104</v>
      </c>
      <c r="F24" s="13">
        <v>8</v>
      </c>
      <c r="G24" s="20"/>
      <c r="H24" s="24">
        <v>3227.49</v>
      </c>
      <c r="I24" s="24">
        <v>645.5</v>
      </c>
      <c r="J24" s="24">
        <f t="shared" si="1"/>
        <v>3872.99</v>
      </c>
      <c r="K24" s="25">
        <f t="shared" si="0"/>
        <v>0</v>
      </c>
      <c r="L24" s="38">
        <f t="shared" si="2"/>
        <v>0</v>
      </c>
      <c r="M24" s="41"/>
    </row>
    <row r="25" spans="1:13" ht="19.5" customHeight="1" x14ac:dyDescent="0.25">
      <c r="A25" s="11" t="s">
        <v>6</v>
      </c>
      <c r="B25" s="12" t="s">
        <v>92</v>
      </c>
      <c r="C25" s="13" t="s">
        <v>40</v>
      </c>
      <c r="D25" s="13">
        <v>3</v>
      </c>
      <c r="E25" s="35" t="s">
        <v>104</v>
      </c>
      <c r="F25" s="13">
        <v>10</v>
      </c>
      <c r="G25" s="20"/>
      <c r="H25" s="24">
        <v>3896.3</v>
      </c>
      <c r="I25" s="24">
        <v>779.26</v>
      </c>
      <c r="J25" s="24">
        <f t="shared" si="1"/>
        <v>4675.5600000000004</v>
      </c>
      <c r="K25" s="25">
        <f t="shared" si="0"/>
        <v>0</v>
      </c>
      <c r="L25" s="38">
        <f t="shared" si="2"/>
        <v>0</v>
      </c>
      <c r="M25" s="41"/>
    </row>
    <row r="26" spans="1:13" ht="19.5" customHeight="1" x14ac:dyDescent="0.25">
      <c r="A26" s="11" t="s">
        <v>6</v>
      </c>
      <c r="B26" s="12" t="s">
        <v>92</v>
      </c>
      <c r="C26" s="13" t="s">
        <v>41</v>
      </c>
      <c r="D26" s="13">
        <v>3</v>
      </c>
      <c r="E26" s="35" t="s">
        <v>104</v>
      </c>
      <c r="F26" s="13">
        <v>16</v>
      </c>
      <c r="G26" s="20"/>
      <c r="H26" s="24">
        <v>5865.13</v>
      </c>
      <c r="I26" s="24">
        <v>1173.03</v>
      </c>
      <c r="J26" s="24">
        <f t="shared" si="1"/>
        <v>7038.16</v>
      </c>
      <c r="K26" s="25">
        <f t="shared" si="0"/>
        <v>0</v>
      </c>
      <c r="L26" s="38">
        <f t="shared" si="2"/>
        <v>0</v>
      </c>
      <c r="M26" s="41"/>
    </row>
    <row r="27" spans="1:13" ht="19.5" customHeight="1" x14ac:dyDescent="0.25">
      <c r="A27" s="11" t="s">
        <v>6</v>
      </c>
      <c r="B27" s="12" t="s">
        <v>92</v>
      </c>
      <c r="C27" s="13" t="s">
        <v>42</v>
      </c>
      <c r="D27" s="13">
        <v>3</v>
      </c>
      <c r="E27" s="35" t="s">
        <v>104</v>
      </c>
      <c r="F27" s="13">
        <v>20</v>
      </c>
      <c r="G27" s="20"/>
      <c r="H27" s="24">
        <v>7193.35</v>
      </c>
      <c r="I27" s="24">
        <v>1438.67</v>
      </c>
      <c r="J27" s="24">
        <f t="shared" si="1"/>
        <v>8632.02</v>
      </c>
      <c r="K27" s="25">
        <f t="shared" si="0"/>
        <v>0</v>
      </c>
      <c r="L27" s="38">
        <f t="shared" si="2"/>
        <v>0</v>
      </c>
      <c r="M27" s="41"/>
    </row>
    <row r="28" spans="1:13" ht="19.5" customHeight="1" x14ac:dyDescent="0.25">
      <c r="A28" s="11" t="s">
        <v>6</v>
      </c>
      <c r="B28" s="12" t="s">
        <v>93</v>
      </c>
      <c r="C28" s="13" t="s">
        <v>43</v>
      </c>
      <c r="D28" s="13">
        <v>3</v>
      </c>
      <c r="E28" s="35" t="s">
        <v>104</v>
      </c>
      <c r="F28" s="13">
        <v>8</v>
      </c>
      <c r="G28" s="20"/>
      <c r="H28" s="24">
        <v>2866.06</v>
      </c>
      <c r="I28" s="24">
        <v>573.21</v>
      </c>
      <c r="J28" s="24">
        <f t="shared" si="1"/>
        <v>3439.27</v>
      </c>
      <c r="K28" s="25">
        <f t="shared" si="0"/>
        <v>0</v>
      </c>
      <c r="L28" s="38">
        <f t="shared" si="2"/>
        <v>0</v>
      </c>
      <c r="M28" s="41"/>
    </row>
    <row r="29" spans="1:13" ht="19.5" customHeight="1" x14ac:dyDescent="0.25">
      <c r="A29" s="11" t="s">
        <v>6</v>
      </c>
      <c r="B29" s="12" t="s">
        <v>93</v>
      </c>
      <c r="C29" s="13" t="s">
        <v>44</v>
      </c>
      <c r="D29" s="13">
        <v>3</v>
      </c>
      <c r="E29" s="35" t="s">
        <v>104</v>
      </c>
      <c r="F29" s="13">
        <v>10</v>
      </c>
      <c r="G29" s="20"/>
      <c r="H29" s="24">
        <v>3459.2</v>
      </c>
      <c r="I29" s="24">
        <v>691.84</v>
      </c>
      <c r="J29" s="24">
        <f t="shared" si="1"/>
        <v>4151.04</v>
      </c>
      <c r="K29" s="25">
        <f t="shared" si="0"/>
        <v>0</v>
      </c>
      <c r="L29" s="38">
        <f t="shared" si="2"/>
        <v>0</v>
      </c>
      <c r="M29" s="41"/>
    </row>
    <row r="30" spans="1:13" ht="19.5" customHeight="1" x14ac:dyDescent="0.25">
      <c r="A30" s="11" t="s">
        <v>6</v>
      </c>
      <c r="B30" s="12" t="s">
        <v>93</v>
      </c>
      <c r="C30" s="13" t="s">
        <v>45</v>
      </c>
      <c r="D30" s="13">
        <v>3</v>
      </c>
      <c r="E30" s="35" t="s">
        <v>104</v>
      </c>
      <c r="F30" s="13">
        <v>16</v>
      </c>
      <c r="G30" s="20"/>
      <c r="H30" s="24">
        <v>5216.0600000000004</v>
      </c>
      <c r="I30" s="24">
        <v>1043.21</v>
      </c>
      <c r="J30" s="24">
        <f t="shared" si="1"/>
        <v>6259.27</v>
      </c>
      <c r="K30" s="25">
        <f t="shared" si="0"/>
        <v>0</v>
      </c>
      <c r="L30" s="38">
        <f t="shared" si="2"/>
        <v>0</v>
      </c>
      <c r="M30" s="41"/>
    </row>
    <row r="31" spans="1:13" ht="19.5" customHeight="1" x14ac:dyDescent="0.25">
      <c r="A31" s="11" t="s">
        <v>6</v>
      </c>
      <c r="B31" s="12" t="s">
        <v>93</v>
      </c>
      <c r="C31" s="13" t="s">
        <v>46</v>
      </c>
      <c r="D31" s="13">
        <v>3</v>
      </c>
      <c r="E31" s="35" t="s">
        <v>104</v>
      </c>
      <c r="F31" s="13">
        <v>20</v>
      </c>
      <c r="G31" s="20"/>
      <c r="H31" s="24">
        <v>6396.7</v>
      </c>
      <c r="I31" s="24">
        <v>1279.3399999999999</v>
      </c>
      <c r="J31" s="24">
        <f t="shared" si="1"/>
        <v>7676.04</v>
      </c>
      <c r="K31" s="25">
        <f t="shared" si="0"/>
        <v>0</v>
      </c>
      <c r="L31" s="38">
        <f t="shared" si="2"/>
        <v>0</v>
      </c>
      <c r="M31" s="41"/>
    </row>
    <row r="32" spans="1:13" ht="19.5" customHeight="1" x14ac:dyDescent="0.25">
      <c r="A32" s="11" t="s">
        <v>6</v>
      </c>
      <c r="B32" s="12" t="s">
        <v>94</v>
      </c>
      <c r="C32" s="13" t="s">
        <v>47</v>
      </c>
      <c r="D32" s="13">
        <v>2</v>
      </c>
      <c r="E32" s="35" t="s">
        <v>104</v>
      </c>
      <c r="F32" s="13">
        <v>120</v>
      </c>
      <c r="G32" s="20"/>
      <c r="H32" s="24">
        <v>20110.125</v>
      </c>
      <c r="I32" s="24">
        <v>4022.03</v>
      </c>
      <c r="J32" s="24">
        <f t="shared" si="1"/>
        <v>24132.154999999999</v>
      </c>
      <c r="K32" s="25">
        <f t="shared" si="0"/>
        <v>0</v>
      </c>
      <c r="L32" s="38">
        <f t="shared" si="2"/>
        <v>0</v>
      </c>
      <c r="M32" s="41"/>
    </row>
    <row r="33" spans="1:13" ht="19.5" customHeight="1" x14ac:dyDescent="0.25">
      <c r="A33" s="11" t="s">
        <v>6</v>
      </c>
      <c r="B33" s="12" t="s">
        <v>95</v>
      </c>
      <c r="C33" s="13" t="s">
        <v>48</v>
      </c>
      <c r="D33" s="13">
        <v>4</v>
      </c>
      <c r="E33" s="35" t="s">
        <v>104</v>
      </c>
      <c r="F33" s="13">
        <v>5</v>
      </c>
      <c r="G33" s="20"/>
      <c r="H33" s="24">
        <v>1639.36</v>
      </c>
      <c r="I33" s="24">
        <v>327.87</v>
      </c>
      <c r="J33" s="24">
        <f t="shared" si="1"/>
        <v>1967.23</v>
      </c>
      <c r="K33" s="25">
        <f t="shared" si="0"/>
        <v>0</v>
      </c>
      <c r="L33" s="38">
        <f t="shared" si="2"/>
        <v>0</v>
      </c>
      <c r="M33" s="41"/>
    </row>
    <row r="34" spans="1:13" ht="19.5" customHeight="1" x14ac:dyDescent="0.25">
      <c r="A34" s="11" t="s">
        <v>6</v>
      </c>
      <c r="B34" s="12" t="s">
        <v>95</v>
      </c>
      <c r="C34" s="13" t="s">
        <v>49</v>
      </c>
      <c r="D34" s="13">
        <v>4</v>
      </c>
      <c r="E34" s="35" t="s">
        <v>104</v>
      </c>
      <c r="F34" s="13">
        <v>8</v>
      </c>
      <c r="G34" s="20"/>
      <c r="H34" s="24">
        <v>1858.85</v>
      </c>
      <c r="I34" s="24">
        <v>371.77</v>
      </c>
      <c r="J34" s="24">
        <f t="shared" si="1"/>
        <v>2230.62</v>
      </c>
      <c r="K34" s="25">
        <f t="shared" si="0"/>
        <v>0</v>
      </c>
      <c r="L34" s="38">
        <f t="shared" si="2"/>
        <v>0</v>
      </c>
      <c r="M34" s="41"/>
    </row>
    <row r="35" spans="1:13" ht="19.5" customHeight="1" x14ac:dyDescent="0.25">
      <c r="A35" s="11" t="s">
        <v>6</v>
      </c>
      <c r="B35" s="12" t="s">
        <v>95</v>
      </c>
      <c r="C35" s="13" t="s">
        <v>50</v>
      </c>
      <c r="D35" s="13">
        <v>4</v>
      </c>
      <c r="E35" s="35" t="s">
        <v>104</v>
      </c>
      <c r="F35" s="13">
        <v>10</v>
      </c>
      <c r="G35" s="20"/>
      <c r="H35" s="24">
        <v>2017.71</v>
      </c>
      <c r="I35" s="24">
        <v>403.54</v>
      </c>
      <c r="J35" s="24">
        <f t="shared" si="1"/>
        <v>2421.25</v>
      </c>
      <c r="K35" s="25">
        <f t="shared" si="0"/>
        <v>0</v>
      </c>
      <c r="L35" s="38">
        <f t="shared" si="2"/>
        <v>0</v>
      </c>
      <c r="M35" s="41"/>
    </row>
    <row r="36" spans="1:13" ht="19.5" customHeight="1" x14ac:dyDescent="0.25">
      <c r="A36" s="11" t="s">
        <v>6</v>
      </c>
      <c r="B36" s="12" t="s">
        <v>7</v>
      </c>
      <c r="C36" s="13" t="s">
        <v>51</v>
      </c>
      <c r="D36" s="13">
        <v>1</v>
      </c>
      <c r="E36" s="35" t="s">
        <v>104</v>
      </c>
      <c r="F36" s="13">
        <v>8</v>
      </c>
      <c r="G36" s="20"/>
      <c r="H36" s="24">
        <v>1534.55</v>
      </c>
      <c r="I36" s="24">
        <v>306.91000000000003</v>
      </c>
      <c r="J36" s="24">
        <f t="shared" si="1"/>
        <v>1841.46</v>
      </c>
      <c r="K36" s="25">
        <f t="shared" si="0"/>
        <v>0</v>
      </c>
      <c r="L36" s="38">
        <f t="shared" si="2"/>
        <v>0</v>
      </c>
      <c r="M36" s="41"/>
    </row>
    <row r="37" spans="1:13" ht="19.5" customHeight="1" x14ac:dyDescent="0.25">
      <c r="A37" s="11" t="s">
        <v>6</v>
      </c>
      <c r="B37" s="12" t="s">
        <v>7</v>
      </c>
      <c r="C37" s="13" t="s">
        <v>9</v>
      </c>
      <c r="D37" s="13">
        <v>1</v>
      </c>
      <c r="E37" s="35" t="s">
        <v>104</v>
      </c>
      <c r="F37" s="13">
        <v>16</v>
      </c>
      <c r="G37" s="20"/>
      <c r="H37" s="24">
        <v>2286.5500000000002</v>
      </c>
      <c r="I37" s="24">
        <v>457.31</v>
      </c>
      <c r="J37" s="24">
        <f t="shared" si="1"/>
        <v>2743.86</v>
      </c>
      <c r="K37" s="25">
        <f t="shared" si="0"/>
        <v>0</v>
      </c>
      <c r="L37" s="38">
        <f t="shared" si="2"/>
        <v>0</v>
      </c>
      <c r="M37" s="41"/>
    </row>
    <row r="38" spans="1:13" ht="19.5" customHeight="1" x14ac:dyDescent="0.25">
      <c r="A38" s="11" t="s">
        <v>6</v>
      </c>
      <c r="B38" s="12" t="s">
        <v>8</v>
      </c>
      <c r="C38" s="13" t="s">
        <v>52</v>
      </c>
      <c r="D38" s="13">
        <v>4</v>
      </c>
      <c r="E38" s="35" t="s">
        <v>104</v>
      </c>
      <c r="F38" s="13">
        <v>8</v>
      </c>
      <c r="G38" s="20"/>
      <c r="H38" s="24">
        <v>1534.55</v>
      </c>
      <c r="I38" s="24">
        <v>306.91000000000003</v>
      </c>
      <c r="J38" s="24">
        <f t="shared" si="1"/>
        <v>1841.46</v>
      </c>
      <c r="K38" s="25">
        <f t="shared" si="0"/>
        <v>0</v>
      </c>
      <c r="L38" s="38">
        <f t="shared" si="2"/>
        <v>0</v>
      </c>
      <c r="M38" s="41"/>
    </row>
    <row r="39" spans="1:13" ht="19.5" customHeight="1" x14ac:dyDescent="0.25">
      <c r="A39" s="11" t="s">
        <v>6</v>
      </c>
      <c r="B39" s="12" t="s">
        <v>8</v>
      </c>
      <c r="C39" s="13" t="s">
        <v>53</v>
      </c>
      <c r="D39" s="13">
        <v>5</v>
      </c>
      <c r="E39" s="35" t="s">
        <v>104</v>
      </c>
      <c r="F39" s="13">
        <v>16</v>
      </c>
      <c r="G39" s="20"/>
      <c r="H39" s="24">
        <v>2286.5500000000002</v>
      </c>
      <c r="I39" s="24">
        <v>457.31</v>
      </c>
      <c r="J39" s="24">
        <f t="shared" si="1"/>
        <v>2743.86</v>
      </c>
      <c r="K39" s="25">
        <f t="shared" si="0"/>
        <v>0</v>
      </c>
      <c r="L39" s="38">
        <f t="shared" si="2"/>
        <v>0</v>
      </c>
      <c r="M39" s="41"/>
    </row>
    <row r="40" spans="1:13" ht="19.5" customHeight="1" x14ac:dyDescent="0.25">
      <c r="A40" s="11" t="s">
        <v>6</v>
      </c>
      <c r="B40" s="12" t="s">
        <v>10</v>
      </c>
      <c r="C40" s="13" t="s">
        <v>54</v>
      </c>
      <c r="D40" s="13">
        <v>3</v>
      </c>
      <c r="E40" s="35" t="s">
        <v>105</v>
      </c>
      <c r="F40" s="13">
        <v>8</v>
      </c>
      <c r="G40" s="20"/>
      <c r="H40" s="24">
        <v>1539.25</v>
      </c>
      <c r="I40" s="24">
        <v>307.85000000000002</v>
      </c>
      <c r="J40" s="24">
        <f t="shared" si="1"/>
        <v>1847.1</v>
      </c>
      <c r="K40" s="25">
        <f t="shared" si="0"/>
        <v>0</v>
      </c>
      <c r="L40" s="38">
        <f t="shared" si="2"/>
        <v>0</v>
      </c>
      <c r="M40" s="41"/>
    </row>
    <row r="41" spans="1:13" ht="19.5" customHeight="1" x14ac:dyDescent="0.25">
      <c r="A41" s="11" t="s">
        <v>6</v>
      </c>
      <c r="B41" s="12" t="s">
        <v>10</v>
      </c>
      <c r="C41" s="13" t="s">
        <v>12</v>
      </c>
      <c r="D41" s="13">
        <v>3</v>
      </c>
      <c r="E41" s="35" t="s">
        <v>106</v>
      </c>
      <c r="F41" s="13">
        <v>16</v>
      </c>
      <c r="G41" s="20"/>
      <c r="H41" s="24">
        <v>2291.25</v>
      </c>
      <c r="I41" s="24">
        <v>458.25</v>
      </c>
      <c r="J41" s="24">
        <f t="shared" si="1"/>
        <v>2749.5</v>
      </c>
      <c r="K41" s="25">
        <f t="shared" si="0"/>
        <v>0</v>
      </c>
      <c r="L41" s="38">
        <f t="shared" si="2"/>
        <v>0</v>
      </c>
      <c r="M41" s="41"/>
    </row>
    <row r="42" spans="1:13" ht="19.5" customHeight="1" x14ac:dyDescent="0.25">
      <c r="A42" s="11" t="s">
        <v>6</v>
      </c>
      <c r="B42" s="12" t="s">
        <v>96</v>
      </c>
      <c r="C42" s="13" t="s">
        <v>97</v>
      </c>
      <c r="D42" s="13">
        <v>4</v>
      </c>
      <c r="E42" s="35" t="s">
        <v>105</v>
      </c>
      <c r="F42" s="13">
        <v>8</v>
      </c>
      <c r="G42" s="20"/>
      <c r="H42" s="24">
        <v>2291.25</v>
      </c>
      <c r="I42" s="24">
        <v>458.25</v>
      </c>
      <c r="J42" s="24">
        <f t="shared" si="1"/>
        <v>2749.5</v>
      </c>
      <c r="K42" s="25">
        <f t="shared" ref="K42:K43" si="3">IF(G42=0,0,IF($D$4=0,J42,J42-(J42*$D$4%)))</f>
        <v>0</v>
      </c>
      <c r="L42" s="38">
        <f t="shared" ref="L42:L43" si="4">K42*G42</f>
        <v>0</v>
      </c>
      <c r="M42" s="41"/>
    </row>
    <row r="43" spans="1:13" ht="19.5" customHeight="1" x14ac:dyDescent="0.25">
      <c r="A43" s="11" t="s">
        <v>6</v>
      </c>
      <c r="B43" s="12" t="s">
        <v>96</v>
      </c>
      <c r="C43" s="13" t="s">
        <v>98</v>
      </c>
      <c r="D43" s="13">
        <v>4</v>
      </c>
      <c r="E43" s="35" t="s">
        <v>106</v>
      </c>
      <c r="F43" s="13">
        <v>16</v>
      </c>
      <c r="G43" s="20"/>
      <c r="H43" s="24">
        <v>3231.25</v>
      </c>
      <c r="I43" s="24">
        <v>646.25</v>
      </c>
      <c r="J43" s="24">
        <f t="shared" si="1"/>
        <v>3877.5</v>
      </c>
      <c r="K43" s="25">
        <f t="shared" si="3"/>
        <v>0</v>
      </c>
      <c r="L43" s="38">
        <f t="shared" si="4"/>
        <v>0</v>
      </c>
      <c r="M43" s="41"/>
    </row>
    <row r="44" spans="1:13" ht="19.5" customHeight="1" x14ac:dyDescent="0.25">
      <c r="A44" s="11" t="s">
        <v>6</v>
      </c>
      <c r="B44" s="12" t="s">
        <v>11</v>
      </c>
      <c r="C44" s="13" t="s">
        <v>55</v>
      </c>
      <c r="D44" s="13">
        <v>4</v>
      </c>
      <c r="E44" s="35" t="s">
        <v>105</v>
      </c>
      <c r="F44" s="13">
        <v>8</v>
      </c>
      <c r="G44" s="20"/>
      <c r="H44" s="24">
        <v>1539.25</v>
      </c>
      <c r="I44" s="24">
        <v>307.85000000000002</v>
      </c>
      <c r="J44" s="24">
        <f t="shared" si="1"/>
        <v>1847.1</v>
      </c>
      <c r="K44" s="25">
        <f t="shared" si="0"/>
        <v>0</v>
      </c>
      <c r="L44" s="38">
        <f t="shared" si="2"/>
        <v>0</v>
      </c>
      <c r="M44" s="41"/>
    </row>
    <row r="45" spans="1:13" ht="19.5" customHeight="1" x14ac:dyDescent="0.25">
      <c r="A45" s="11" t="s">
        <v>6</v>
      </c>
      <c r="B45" s="12" t="s">
        <v>11</v>
      </c>
      <c r="C45" s="13" t="s">
        <v>56</v>
      </c>
      <c r="D45" s="13">
        <v>5</v>
      </c>
      <c r="E45" s="35" t="s">
        <v>106</v>
      </c>
      <c r="F45" s="13">
        <v>16</v>
      </c>
      <c r="G45" s="20"/>
      <c r="H45" s="24">
        <v>2291.25</v>
      </c>
      <c r="I45" s="24">
        <v>458.25</v>
      </c>
      <c r="J45" s="24">
        <f t="shared" si="1"/>
        <v>2749.5</v>
      </c>
      <c r="K45" s="25">
        <f t="shared" si="0"/>
        <v>0</v>
      </c>
      <c r="L45" s="38">
        <f t="shared" si="2"/>
        <v>0</v>
      </c>
      <c r="M45" s="41"/>
    </row>
    <row r="46" spans="1:13" ht="19.5" customHeight="1" x14ac:dyDescent="0.25">
      <c r="A46" s="11" t="s">
        <v>13</v>
      </c>
      <c r="B46" s="12" t="s">
        <v>14</v>
      </c>
      <c r="C46" s="13" t="s">
        <v>57</v>
      </c>
      <c r="D46" s="13">
        <v>2</v>
      </c>
      <c r="E46" s="35" t="s">
        <v>104</v>
      </c>
      <c r="F46" s="13">
        <v>4</v>
      </c>
      <c r="G46" s="20"/>
      <c r="H46" s="24">
        <v>1069.25</v>
      </c>
      <c r="I46" s="24">
        <v>213.85</v>
      </c>
      <c r="J46" s="24">
        <f t="shared" si="1"/>
        <v>1283.0999999999999</v>
      </c>
      <c r="K46" s="25">
        <f t="shared" ref="K46:K72" si="5">IF(G46=0,0,IF($D$4=0,J46,J46-(J46*$D$4%)))</f>
        <v>0</v>
      </c>
      <c r="L46" s="38">
        <f t="shared" si="2"/>
        <v>0</v>
      </c>
      <c r="M46" s="41"/>
    </row>
    <row r="47" spans="1:13" ht="19.5" customHeight="1" x14ac:dyDescent="0.25">
      <c r="A47" s="11" t="s">
        <v>13</v>
      </c>
      <c r="B47" s="12" t="s">
        <v>14</v>
      </c>
      <c r="C47" s="13" t="s">
        <v>58</v>
      </c>
      <c r="D47" s="13">
        <v>2</v>
      </c>
      <c r="E47" s="35" t="s">
        <v>104</v>
      </c>
      <c r="F47" s="13">
        <v>8</v>
      </c>
      <c r="G47" s="20"/>
      <c r="H47" s="24">
        <v>1424.1</v>
      </c>
      <c r="I47" s="24">
        <v>284.82</v>
      </c>
      <c r="J47" s="24">
        <f t="shared" si="1"/>
        <v>1708.9199999999998</v>
      </c>
      <c r="K47" s="25">
        <f t="shared" si="5"/>
        <v>0</v>
      </c>
      <c r="L47" s="38">
        <f t="shared" si="2"/>
        <v>0</v>
      </c>
      <c r="M47" s="41"/>
    </row>
    <row r="48" spans="1:13" ht="19.5" customHeight="1" x14ac:dyDescent="0.25">
      <c r="A48" s="11" t="s">
        <v>13</v>
      </c>
      <c r="B48" s="12" t="s">
        <v>14</v>
      </c>
      <c r="C48" s="13" t="s">
        <v>59</v>
      </c>
      <c r="D48" s="13">
        <v>2</v>
      </c>
      <c r="E48" s="35" t="s">
        <v>104</v>
      </c>
      <c r="F48" s="13">
        <v>16</v>
      </c>
      <c r="G48" s="20"/>
      <c r="H48" s="24">
        <v>2251.3000000000002</v>
      </c>
      <c r="I48" s="24">
        <v>450.26</v>
      </c>
      <c r="J48" s="24">
        <f t="shared" si="1"/>
        <v>2701.5600000000004</v>
      </c>
      <c r="K48" s="25">
        <f t="shared" si="5"/>
        <v>0</v>
      </c>
      <c r="L48" s="38">
        <f t="shared" si="2"/>
        <v>0</v>
      </c>
      <c r="M48" s="41"/>
    </row>
    <row r="49" spans="1:13" ht="19.5" customHeight="1" x14ac:dyDescent="0.25">
      <c r="A49" s="11" t="s">
        <v>13</v>
      </c>
      <c r="B49" s="12" t="s">
        <v>14</v>
      </c>
      <c r="C49" s="13" t="s">
        <v>60</v>
      </c>
      <c r="D49" s="13">
        <v>2</v>
      </c>
      <c r="E49" s="35" t="s">
        <v>104</v>
      </c>
      <c r="F49" s="13">
        <v>20</v>
      </c>
      <c r="G49" s="20"/>
      <c r="H49" s="24">
        <v>2664.9</v>
      </c>
      <c r="I49" s="24">
        <v>532.98</v>
      </c>
      <c r="J49" s="24">
        <f t="shared" si="1"/>
        <v>3197.88</v>
      </c>
      <c r="K49" s="25">
        <f t="shared" si="5"/>
        <v>0</v>
      </c>
      <c r="L49" s="38">
        <f t="shared" si="2"/>
        <v>0</v>
      </c>
      <c r="M49" s="41"/>
    </row>
    <row r="50" spans="1:13" ht="19.5" customHeight="1" x14ac:dyDescent="0.25">
      <c r="A50" s="11" t="s">
        <v>13</v>
      </c>
      <c r="B50" s="12" t="s">
        <v>15</v>
      </c>
      <c r="C50" s="13" t="s">
        <v>61</v>
      </c>
      <c r="D50" s="13">
        <v>4</v>
      </c>
      <c r="E50" s="35" t="s">
        <v>104</v>
      </c>
      <c r="F50" s="13">
        <v>6</v>
      </c>
      <c r="G50" s="20"/>
      <c r="H50" s="36">
        <v>1277.5</v>
      </c>
      <c r="I50" s="36">
        <v>255.5</v>
      </c>
      <c r="J50" s="36">
        <f t="shared" si="1"/>
        <v>1533</v>
      </c>
      <c r="K50" s="25">
        <f t="shared" si="5"/>
        <v>0</v>
      </c>
      <c r="L50" s="38">
        <f t="shared" si="2"/>
        <v>0</v>
      </c>
      <c r="M50" s="41"/>
    </row>
    <row r="51" spans="1:13" ht="19.5" customHeight="1" x14ac:dyDescent="0.25">
      <c r="A51" s="11" t="s">
        <v>13</v>
      </c>
      <c r="B51" s="12" t="s">
        <v>15</v>
      </c>
      <c r="C51" s="13" t="s">
        <v>62</v>
      </c>
      <c r="D51" s="13">
        <v>4</v>
      </c>
      <c r="E51" s="35" t="s">
        <v>104</v>
      </c>
      <c r="F51" s="13">
        <v>12</v>
      </c>
      <c r="G51" s="20"/>
      <c r="H51" s="36">
        <v>2142.5</v>
      </c>
      <c r="I51" s="36">
        <v>428.5</v>
      </c>
      <c r="J51" s="36">
        <f t="shared" si="1"/>
        <v>2571</v>
      </c>
      <c r="K51" s="25">
        <f t="shared" si="5"/>
        <v>0</v>
      </c>
      <c r="L51" s="38">
        <f t="shared" si="2"/>
        <v>0</v>
      </c>
      <c r="M51" s="41"/>
    </row>
    <row r="52" spans="1:13" ht="19.5" customHeight="1" x14ac:dyDescent="0.25">
      <c r="A52" s="11" t="s">
        <v>13</v>
      </c>
      <c r="B52" s="12" t="s">
        <v>15</v>
      </c>
      <c r="C52" s="13" t="s">
        <v>63</v>
      </c>
      <c r="D52" s="13">
        <v>4</v>
      </c>
      <c r="E52" s="35" t="s">
        <v>104</v>
      </c>
      <c r="F52" s="13">
        <v>18</v>
      </c>
      <c r="G52" s="20"/>
      <c r="H52" s="36">
        <v>2732.5</v>
      </c>
      <c r="I52" s="36">
        <v>546.5</v>
      </c>
      <c r="J52" s="36">
        <f t="shared" si="1"/>
        <v>3279</v>
      </c>
      <c r="K52" s="25">
        <f t="shared" si="5"/>
        <v>0</v>
      </c>
      <c r="L52" s="38">
        <f t="shared" si="2"/>
        <v>0</v>
      </c>
      <c r="M52" s="41"/>
    </row>
    <row r="53" spans="1:13" ht="19.5" customHeight="1" x14ac:dyDescent="0.25">
      <c r="A53" s="11" t="s">
        <v>13</v>
      </c>
      <c r="B53" s="12" t="s">
        <v>15</v>
      </c>
      <c r="C53" s="13" t="s">
        <v>64</v>
      </c>
      <c r="D53" s="13">
        <v>4</v>
      </c>
      <c r="E53" s="35" t="s">
        <v>104</v>
      </c>
      <c r="F53" s="13">
        <v>24</v>
      </c>
      <c r="G53" s="20"/>
      <c r="H53" s="36">
        <v>3232.5</v>
      </c>
      <c r="I53" s="36">
        <v>646.5</v>
      </c>
      <c r="J53" s="36">
        <f t="shared" si="1"/>
        <v>3879</v>
      </c>
      <c r="K53" s="25">
        <f t="shared" si="5"/>
        <v>0</v>
      </c>
      <c r="L53" s="38">
        <f t="shared" si="2"/>
        <v>0</v>
      </c>
      <c r="M53" s="41"/>
    </row>
    <row r="54" spans="1:13" ht="19.5" customHeight="1" x14ac:dyDescent="0.25">
      <c r="A54" s="11" t="s">
        <v>13</v>
      </c>
      <c r="B54" s="12" t="s">
        <v>15</v>
      </c>
      <c r="C54" s="13" t="s">
        <v>65</v>
      </c>
      <c r="D54" s="13">
        <v>4</v>
      </c>
      <c r="E54" s="35" t="s">
        <v>104</v>
      </c>
      <c r="F54" s="13">
        <v>36</v>
      </c>
      <c r="G54" s="20"/>
      <c r="H54" s="36">
        <v>3852.5</v>
      </c>
      <c r="I54" s="36">
        <v>770.5</v>
      </c>
      <c r="J54" s="36">
        <f t="shared" si="1"/>
        <v>4623</v>
      </c>
      <c r="K54" s="25">
        <f t="shared" si="5"/>
        <v>0</v>
      </c>
      <c r="L54" s="38">
        <f t="shared" si="2"/>
        <v>0</v>
      </c>
      <c r="M54" s="41"/>
    </row>
    <row r="55" spans="1:13" ht="19.5" customHeight="1" x14ac:dyDescent="0.25">
      <c r="A55" s="11" t="s">
        <v>13</v>
      </c>
      <c r="B55" s="12" t="s">
        <v>16</v>
      </c>
      <c r="C55" s="13" t="s">
        <v>66</v>
      </c>
      <c r="D55" s="13">
        <v>4</v>
      </c>
      <c r="E55" s="35" t="s">
        <v>104</v>
      </c>
      <c r="F55" s="13">
        <v>36</v>
      </c>
      <c r="G55" s="20"/>
      <c r="H55" s="24">
        <v>3736.5</v>
      </c>
      <c r="I55" s="24">
        <v>747.3</v>
      </c>
      <c r="J55" s="24">
        <f t="shared" si="1"/>
        <v>4483.8</v>
      </c>
      <c r="K55" s="25">
        <f t="shared" si="5"/>
        <v>0</v>
      </c>
      <c r="L55" s="38">
        <f t="shared" si="2"/>
        <v>0</v>
      </c>
      <c r="M55" s="41"/>
    </row>
    <row r="56" spans="1:13" ht="19.5" customHeight="1" x14ac:dyDescent="0.25">
      <c r="A56" s="11" t="s">
        <v>13</v>
      </c>
      <c r="B56" s="12" t="s">
        <v>16</v>
      </c>
      <c r="C56" s="13" t="s">
        <v>67</v>
      </c>
      <c r="D56" s="13">
        <v>4</v>
      </c>
      <c r="E56" s="35" t="s">
        <v>104</v>
      </c>
      <c r="F56" s="13">
        <v>72</v>
      </c>
      <c r="G56" s="20"/>
      <c r="H56" s="24">
        <v>5405</v>
      </c>
      <c r="I56" s="24">
        <v>1081</v>
      </c>
      <c r="J56" s="24">
        <f t="shared" si="1"/>
        <v>6486</v>
      </c>
      <c r="K56" s="25">
        <f t="shared" si="5"/>
        <v>0</v>
      </c>
      <c r="L56" s="38">
        <f t="shared" si="2"/>
        <v>0</v>
      </c>
      <c r="M56" s="41"/>
    </row>
    <row r="57" spans="1:13" ht="19.5" customHeight="1" x14ac:dyDescent="0.25">
      <c r="A57" s="11" t="s">
        <v>17</v>
      </c>
      <c r="B57" s="12" t="s">
        <v>99</v>
      </c>
      <c r="C57" s="13">
        <v>1151</v>
      </c>
      <c r="D57" s="13">
        <v>3</v>
      </c>
      <c r="E57" s="35" t="s">
        <v>104</v>
      </c>
      <c r="F57" s="13">
        <v>8</v>
      </c>
      <c r="G57" s="20"/>
      <c r="H57" s="24">
        <v>1549.12</v>
      </c>
      <c r="I57" s="24">
        <v>309.82</v>
      </c>
      <c r="J57" s="24">
        <f t="shared" si="1"/>
        <v>1858.9399999999998</v>
      </c>
      <c r="K57" s="25">
        <f t="shared" si="5"/>
        <v>0</v>
      </c>
      <c r="L57" s="38">
        <f t="shared" si="2"/>
        <v>0</v>
      </c>
      <c r="M57" s="41"/>
    </row>
    <row r="58" spans="1:13" ht="19.5" customHeight="1" x14ac:dyDescent="0.25">
      <c r="A58" s="11" t="s">
        <v>17</v>
      </c>
      <c r="B58" s="12" t="s">
        <v>18</v>
      </c>
      <c r="C58" s="13" t="s">
        <v>68</v>
      </c>
      <c r="D58" s="13">
        <v>3</v>
      </c>
      <c r="E58" s="35" t="s">
        <v>104</v>
      </c>
      <c r="F58" s="13">
        <v>5</v>
      </c>
      <c r="G58" s="20"/>
      <c r="H58" s="24">
        <v>968.2</v>
      </c>
      <c r="I58" s="24">
        <v>193.64</v>
      </c>
      <c r="J58" s="24">
        <f t="shared" si="1"/>
        <v>1161.8400000000001</v>
      </c>
      <c r="K58" s="25">
        <f t="shared" si="5"/>
        <v>0</v>
      </c>
      <c r="L58" s="38">
        <f t="shared" si="2"/>
        <v>0</v>
      </c>
      <c r="M58" s="41"/>
    </row>
    <row r="59" spans="1:13" ht="19.5" customHeight="1" x14ac:dyDescent="0.25">
      <c r="A59" s="11" t="s">
        <v>17</v>
      </c>
      <c r="B59" s="12" t="s">
        <v>18</v>
      </c>
      <c r="C59" s="13" t="s">
        <v>69</v>
      </c>
      <c r="D59" s="13">
        <v>3</v>
      </c>
      <c r="E59" s="35" t="s">
        <v>104</v>
      </c>
      <c r="F59" s="13">
        <v>10</v>
      </c>
      <c r="G59" s="20"/>
      <c r="H59" s="24">
        <v>1365.35</v>
      </c>
      <c r="I59" s="24">
        <v>273.07</v>
      </c>
      <c r="J59" s="24">
        <f t="shared" si="1"/>
        <v>1638.4199999999998</v>
      </c>
      <c r="K59" s="25">
        <f t="shared" si="5"/>
        <v>0</v>
      </c>
      <c r="L59" s="38">
        <f t="shared" si="2"/>
        <v>0</v>
      </c>
      <c r="M59" s="41"/>
    </row>
    <row r="60" spans="1:13" ht="19.5" customHeight="1" x14ac:dyDescent="0.25">
      <c r="A60" s="11" t="s">
        <v>17</v>
      </c>
      <c r="B60" s="12" t="s">
        <v>18</v>
      </c>
      <c r="C60" s="13" t="s">
        <v>70</v>
      </c>
      <c r="D60" s="13">
        <v>3</v>
      </c>
      <c r="E60" s="35" t="s">
        <v>104</v>
      </c>
      <c r="F60" s="13">
        <v>20</v>
      </c>
      <c r="G60" s="20"/>
      <c r="H60" s="24">
        <v>2274.8000000000002</v>
      </c>
      <c r="I60" s="24">
        <v>454.96</v>
      </c>
      <c r="J60" s="24">
        <f t="shared" si="1"/>
        <v>2729.76</v>
      </c>
      <c r="K60" s="25">
        <f t="shared" si="5"/>
        <v>0</v>
      </c>
      <c r="L60" s="38">
        <f t="shared" si="2"/>
        <v>0</v>
      </c>
      <c r="M60" s="41"/>
    </row>
    <row r="61" spans="1:13" ht="19.5" customHeight="1" x14ac:dyDescent="0.25">
      <c r="A61" s="11" t="s">
        <v>17</v>
      </c>
      <c r="B61" s="12" t="s">
        <v>18</v>
      </c>
      <c r="C61" s="13" t="s">
        <v>71</v>
      </c>
      <c r="D61" s="13">
        <v>3</v>
      </c>
      <c r="E61" s="35" t="s">
        <v>104</v>
      </c>
      <c r="F61" s="13">
        <v>30</v>
      </c>
      <c r="G61" s="20"/>
      <c r="H61" s="24">
        <v>2937.5</v>
      </c>
      <c r="I61" s="24">
        <v>587.5</v>
      </c>
      <c r="J61" s="24">
        <f t="shared" si="1"/>
        <v>3525</v>
      </c>
      <c r="K61" s="25">
        <f t="shared" si="5"/>
        <v>0</v>
      </c>
      <c r="L61" s="38">
        <f t="shared" si="2"/>
        <v>0</v>
      </c>
      <c r="M61" s="41"/>
    </row>
    <row r="62" spans="1:13" ht="19.5" customHeight="1" x14ac:dyDescent="0.25">
      <c r="A62" s="11" t="s">
        <v>17</v>
      </c>
      <c r="B62" s="12" t="s">
        <v>19</v>
      </c>
      <c r="C62" s="13" t="s">
        <v>72</v>
      </c>
      <c r="D62" s="13">
        <v>4</v>
      </c>
      <c r="E62" s="35" t="s">
        <v>104</v>
      </c>
      <c r="F62" s="13">
        <v>70</v>
      </c>
      <c r="G62" s="20"/>
      <c r="H62" s="24">
        <v>6033.0421999999999</v>
      </c>
      <c r="I62" s="24">
        <v>1206.6099999999999</v>
      </c>
      <c r="J62" s="24">
        <f t="shared" si="1"/>
        <v>7239.6521999999995</v>
      </c>
      <c r="K62" s="25">
        <f t="shared" si="5"/>
        <v>0</v>
      </c>
      <c r="L62" s="38">
        <f t="shared" si="2"/>
        <v>0</v>
      </c>
      <c r="M62" s="41"/>
    </row>
    <row r="63" spans="1:13" ht="19.5" customHeight="1" x14ac:dyDescent="0.25">
      <c r="A63" s="11" t="s">
        <v>17</v>
      </c>
      <c r="B63" s="12" t="s">
        <v>19</v>
      </c>
      <c r="C63" s="13" t="s">
        <v>73</v>
      </c>
      <c r="D63" s="13">
        <v>4</v>
      </c>
      <c r="E63" s="35" t="s">
        <v>104</v>
      </c>
      <c r="F63" s="13">
        <v>100</v>
      </c>
      <c r="G63" s="20"/>
      <c r="H63" s="24">
        <v>8618.625</v>
      </c>
      <c r="I63" s="24">
        <v>1723.73</v>
      </c>
      <c r="J63" s="24">
        <f t="shared" si="1"/>
        <v>10342.355</v>
      </c>
      <c r="K63" s="25">
        <f t="shared" si="5"/>
        <v>0</v>
      </c>
      <c r="L63" s="38">
        <f t="shared" si="2"/>
        <v>0</v>
      </c>
      <c r="M63" s="41"/>
    </row>
    <row r="64" spans="1:13" ht="19.5" customHeight="1" x14ac:dyDescent="0.25">
      <c r="A64" s="11" t="s">
        <v>17</v>
      </c>
      <c r="B64" s="12" t="s">
        <v>19</v>
      </c>
      <c r="C64" s="13" t="s">
        <v>74</v>
      </c>
      <c r="D64" s="13">
        <v>4</v>
      </c>
      <c r="E64" s="35" t="s">
        <v>104</v>
      </c>
      <c r="F64" s="13">
        <v>120</v>
      </c>
      <c r="G64" s="20"/>
      <c r="H64" s="24">
        <v>10342.35</v>
      </c>
      <c r="I64" s="24">
        <v>2068.4699999999998</v>
      </c>
      <c r="J64" s="24">
        <f t="shared" si="1"/>
        <v>12410.82</v>
      </c>
      <c r="K64" s="25">
        <f t="shared" si="5"/>
        <v>0</v>
      </c>
      <c r="L64" s="38">
        <f t="shared" si="2"/>
        <v>0</v>
      </c>
      <c r="M64" s="41"/>
    </row>
    <row r="65" spans="1:13" ht="31.5" customHeight="1" x14ac:dyDescent="0.25">
      <c r="A65" s="14" t="s">
        <v>20</v>
      </c>
      <c r="B65" s="12" t="s">
        <v>21</v>
      </c>
      <c r="C65" s="13" t="s">
        <v>75</v>
      </c>
      <c r="D65" s="13">
        <v>2</v>
      </c>
      <c r="E65" s="35" t="s">
        <v>104</v>
      </c>
      <c r="F65" s="13">
        <v>50</v>
      </c>
      <c r="G65" s="20"/>
      <c r="H65" s="24">
        <v>3428.65</v>
      </c>
      <c r="I65" s="24">
        <v>685.73</v>
      </c>
      <c r="J65" s="24">
        <f t="shared" si="1"/>
        <v>4114.38</v>
      </c>
      <c r="K65" s="25">
        <f t="shared" si="5"/>
        <v>0</v>
      </c>
      <c r="L65" s="38">
        <f t="shared" si="2"/>
        <v>0</v>
      </c>
      <c r="M65" s="41"/>
    </row>
    <row r="66" spans="1:13" ht="19.5" customHeight="1" x14ac:dyDescent="0.25">
      <c r="A66" s="11" t="s">
        <v>22</v>
      </c>
      <c r="B66" s="12" t="s">
        <v>23</v>
      </c>
      <c r="C66" s="13" t="s">
        <v>76</v>
      </c>
      <c r="D66" s="13">
        <v>4</v>
      </c>
      <c r="E66" s="35" t="s">
        <v>104</v>
      </c>
      <c r="F66" s="13">
        <v>5</v>
      </c>
      <c r="G66" s="20"/>
      <c r="H66" s="24">
        <v>1071.5999999999999</v>
      </c>
      <c r="I66" s="24">
        <v>214.32</v>
      </c>
      <c r="J66" s="24">
        <f t="shared" si="1"/>
        <v>1285.9199999999998</v>
      </c>
      <c r="K66" s="25">
        <f t="shared" si="5"/>
        <v>0</v>
      </c>
      <c r="L66" s="38">
        <f t="shared" si="2"/>
        <v>0</v>
      </c>
      <c r="M66" s="41"/>
    </row>
    <row r="67" spans="1:13" ht="19.5" customHeight="1" x14ac:dyDescent="0.25">
      <c r="A67" s="11" t="s">
        <v>22</v>
      </c>
      <c r="B67" s="12" t="s">
        <v>23</v>
      </c>
      <c r="C67" s="13" t="s">
        <v>77</v>
      </c>
      <c r="D67" s="13">
        <v>4</v>
      </c>
      <c r="E67" s="35" t="s">
        <v>104</v>
      </c>
      <c r="F67" s="13">
        <v>10</v>
      </c>
      <c r="G67" s="20"/>
      <c r="H67" s="24">
        <v>1612.1</v>
      </c>
      <c r="I67" s="24">
        <v>322.42</v>
      </c>
      <c r="J67" s="24">
        <f t="shared" si="1"/>
        <v>1934.52</v>
      </c>
      <c r="K67" s="25">
        <f t="shared" si="5"/>
        <v>0</v>
      </c>
      <c r="L67" s="38">
        <f t="shared" si="2"/>
        <v>0</v>
      </c>
      <c r="M67" s="41"/>
    </row>
    <row r="68" spans="1:13" ht="19.5" customHeight="1" x14ac:dyDescent="0.25">
      <c r="A68" s="11" t="s">
        <v>22</v>
      </c>
      <c r="B68" s="12" t="s">
        <v>23</v>
      </c>
      <c r="C68" s="13" t="s">
        <v>78</v>
      </c>
      <c r="D68" s="13">
        <v>4</v>
      </c>
      <c r="E68" s="35" t="s">
        <v>104</v>
      </c>
      <c r="F68" s="13">
        <v>20</v>
      </c>
      <c r="G68" s="20"/>
      <c r="H68" s="24">
        <v>2049.1999999999998</v>
      </c>
      <c r="I68" s="24">
        <v>409.84</v>
      </c>
      <c r="J68" s="24">
        <f t="shared" si="1"/>
        <v>2459.04</v>
      </c>
      <c r="K68" s="25">
        <f t="shared" si="5"/>
        <v>0</v>
      </c>
      <c r="L68" s="38">
        <f t="shared" si="2"/>
        <v>0</v>
      </c>
      <c r="M68" s="41"/>
    </row>
    <row r="69" spans="1:13" ht="19.5" customHeight="1" x14ac:dyDescent="0.25">
      <c r="A69" s="11" t="s">
        <v>22</v>
      </c>
      <c r="B69" s="12" t="s">
        <v>23</v>
      </c>
      <c r="C69" s="13" t="s">
        <v>79</v>
      </c>
      <c r="D69" s="13">
        <v>4</v>
      </c>
      <c r="E69" s="35" t="s">
        <v>104</v>
      </c>
      <c r="F69" s="13">
        <v>30</v>
      </c>
      <c r="G69" s="20"/>
      <c r="H69" s="24">
        <v>2439.3000000000002</v>
      </c>
      <c r="I69" s="24">
        <v>487.86</v>
      </c>
      <c r="J69" s="24">
        <f t="shared" si="1"/>
        <v>2927.1600000000003</v>
      </c>
      <c r="K69" s="25">
        <f t="shared" si="5"/>
        <v>0</v>
      </c>
      <c r="L69" s="38">
        <f t="shared" si="2"/>
        <v>0</v>
      </c>
      <c r="M69" s="41"/>
    </row>
    <row r="70" spans="1:13" ht="19.5" customHeight="1" x14ac:dyDescent="0.25">
      <c r="A70" s="11" t="s">
        <v>17</v>
      </c>
      <c r="B70" s="12" t="s">
        <v>100</v>
      </c>
      <c r="C70" s="13" t="s">
        <v>80</v>
      </c>
      <c r="D70" s="13">
        <v>4</v>
      </c>
      <c r="E70" s="35" t="s">
        <v>104</v>
      </c>
      <c r="F70" s="13">
        <v>200</v>
      </c>
      <c r="G70" s="20"/>
      <c r="H70" s="24">
        <v>17237.25</v>
      </c>
      <c r="I70" s="24">
        <v>3447.45</v>
      </c>
      <c r="J70" s="24">
        <f t="shared" si="1"/>
        <v>20684.7</v>
      </c>
      <c r="K70" s="25">
        <f t="shared" si="5"/>
        <v>0</v>
      </c>
      <c r="L70" s="38">
        <f t="shared" si="2"/>
        <v>0</v>
      </c>
      <c r="M70" s="41"/>
    </row>
    <row r="71" spans="1:13" ht="19.5" customHeight="1" x14ac:dyDescent="0.25">
      <c r="A71" s="11" t="s">
        <v>17</v>
      </c>
      <c r="B71" s="12" t="s">
        <v>100</v>
      </c>
      <c r="C71" s="13" t="s">
        <v>81</v>
      </c>
      <c r="D71" s="13">
        <v>4</v>
      </c>
      <c r="E71" s="35" t="s">
        <v>104</v>
      </c>
      <c r="F71" s="13">
        <v>250</v>
      </c>
      <c r="G71" s="20"/>
      <c r="H71" s="24">
        <v>21286.3</v>
      </c>
      <c r="I71" s="24">
        <v>4257.26</v>
      </c>
      <c r="J71" s="24">
        <f t="shared" si="1"/>
        <v>25543.559999999998</v>
      </c>
      <c r="K71" s="25">
        <f t="shared" si="5"/>
        <v>0</v>
      </c>
      <c r="L71" s="38">
        <f t="shared" si="2"/>
        <v>0</v>
      </c>
      <c r="M71" s="41"/>
    </row>
    <row r="72" spans="1:13" ht="19.5" customHeight="1" x14ac:dyDescent="0.25">
      <c r="A72" s="15" t="s">
        <v>17</v>
      </c>
      <c r="B72" s="12" t="s">
        <v>100</v>
      </c>
      <c r="C72" s="16" t="s">
        <v>82</v>
      </c>
      <c r="D72" s="16">
        <v>4</v>
      </c>
      <c r="E72" s="35" t="s">
        <v>104</v>
      </c>
      <c r="F72" s="16">
        <v>450</v>
      </c>
      <c r="G72" s="21"/>
      <c r="H72" s="26">
        <v>40302.5</v>
      </c>
      <c r="I72" s="26">
        <v>8060.5</v>
      </c>
      <c r="J72" s="26">
        <f t="shared" si="1"/>
        <v>48363</v>
      </c>
      <c r="K72" s="27">
        <f t="shared" si="5"/>
        <v>0</v>
      </c>
      <c r="L72" s="39">
        <f t="shared" si="2"/>
        <v>0</v>
      </c>
      <c r="M72" s="42"/>
    </row>
    <row r="73" spans="1:13" ht="21" x14ac:dyDescent="0.35">
      <c r="A73" s="17"/>
      <c r="B73" s="17"/>
      <c r="C73" s="18"/>
      <c r="D73" s="18"/>
      <c r="E73" s="18"/>
      <c r="F73" s="18"/>
      <c r="G73" s="49" t="s">
        <v>84</v>
      </c>
      <c r="H73" s="50"/>
      <c r="I73" s="50"/>
      <c r="J73" s="50"/>
      <c r="K73" s="50"/>
      <c r="L73" s="28">
        <f>SUM(L12:L72)</f>
        <v>0</v>
      </c>
    </row>
  </sheetData>
  <sheetProtection algorithmName="SHA-512" hashValue="bDBEBl3fp3RLNlSHXRP6FMT6cY73EaVWcAGvhX5YNYGqcYKiPZClkkTjJWKBwrv/UpK0SXHJ56UBumaEjK6CuA==" saltValue="lqhfawP2edXF7SjOFN1F1w==" spinCount="100000" sheet="1" objects="1" scenarios="1"/>
  <mergeCells count="8">
    <mergeCell ref="B4:B5"/>
    <mergeCell ref="G73:K73"/>
    <mergeCell ref="D4:F5"/>
    <mergeCell ref="G4:G5"/>
    <mergeCell ref="I3:J3"/>
    <mergeCell ref="D3:G3"/>
    <mergeCell ref="I4:J5"/>
    <mergeCell ref="B8:B9"/>
  </mergeCells>
  <pageMargins left="0.7" right="0.7" top="0.75" bottom="0.75" header="0.3" footer="0.3"/>
  <pageSetup paperSize="9" scale="44" fitToHeight="0" orientation="landscape" r:id="rId1"/>
  <ignoredErrors>
    <ignoredError sqref="E13:E39 E46:E7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Instrucións</vt:lpstr>
      <vt:lpstr>Detalle do plan formativo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Conde Varela, David</dc:creator>
  <cp:lastModifiedBy>Magariños Riobó, Javier</cp:lastModifiedBy>
  <cp:lastPrinted>2013-12-02T12:09:43Z</cp:lastPrinted>
  <dcterms:created xsi:type="dcterms:W3CDTF">2013-11-22T11:40:32Z</dcterms:created>
  <dcterms:modified xsi:type="dcterms:W3CDTF">2022-01-10T07:20:24Z</dcterms:modified>
</cp:coreProperties>
</file>